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Ekonomist2\d\EKONOMIST\Roaming\Розрахунок внесків  ВКО гарячої води\Розрахунок внесків на встановлення ВКО  ГВП (Болгарське містечко)\"/>
    </mc:Choice>
  </mc:AlternateContent>
  <xr:revisionPtr revIDLastSave="0" documentId="13_ncr:1_{BF433E41-852C-4BD9-A7B5-D7E67C032D72}" xr6:coauthVersionLast="45" xr6:coauthVersionMax="45" xr10:uidLastSave="{00000000-0000-0000-0000-000000000000}"/>
  <bookViews>
    <workbookView xWindow="-120" yWindow="-120" windowWidth="24240" windowHeight="13140" activeTab="3" xr2:uid="{00000000-000D-0000-FFFF-FFFF00000000}"/>
  </bookViews>
  <sheets>
    <sheet name="Соф.7 1-35" sheetId="5" r:id="rId1"/>
    <sheet name="Соф.7 91-110" sheetId="6" r:id="rId2"/>
    <sheet name="Соф.7 71-90" sheetId="7" r:id="rId3"/>
    <sheet name="Соф.7 кв36-70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6" l="1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6" i="6"/>
  <c r="F38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6" i="5"/>
  <c r="E23" i="8" l="1"/>
  <c r="E8" i="8" l="1"/>
  <c r="E9" i="8"/>
  <c r="E11" i="8"/>
  <c r="E12" i="8"/>
  <c r="E13" i="8"/>
  <c r="E14" i="8"/>
  <c r="E16" i="8"/>
  <c r="E17" i="8"/>
  <c r="E18" i="8"/>
  <c r="E20" i="8"/>
  <c r="E21" i="8"/>
  <c r="E24" i="8"/>
  <c r="E31" i="8"/>
  <c r="E30" i="8"/>
  <c r="E29" i="8"/>
  <c r="E28" i="8"/>
  <c r="E27" i="8"/>
  <c r="E26" i="8"/>
  <c r="E25" i="8"/>
  <c r="D22" i="8"/>
  <c r="E22" i="8" s="1"/>
  <c r="D19" i="8"/>
  <c r="E19" i="8" s="1"/>
  <c r="D15" i="8"/>
  <c r="E15" i="8" s="1"/>
  <c r="D10" i="8"/>
  <c r="E10" i="8" s="1"/>
  <c r="D7" i="8"/>
  <c r="E7" i="8" s="1"/>
  <c r="F32" i="7"/>
  <c r="F38" i="7"/>
  <c r="E38" i="7"/>
  <c r="E37" i="7"/>
  <c r="E36" i="7"/>
  <c r="E33" i="7"/>
  <c r="E32" i="7"/>
  <c r="E24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6" i="7"/>
  <c r="E31" i="7"/>
  <c r="E30" i="7"/>
  <c r="E29" i="7"/>
  <c r="E28" i="7"/>
  <c r="E27" i="7"/>
  <c r="E26" i="7"/>
  <c r="E25" i="7"/>
  <c r="D22" i="7"/>
  <c r="D19" i="7"/>
  <c r="D15" i="7"/>
  <c r="D10" i="7"/>
  <c r="D7" i="7"/>
  <c r="F32" i="6"/>
  <c r="E35" i="6"/>
  <c r="E36" i="6" s="1"/>
  <c r="E33" i="6"/>
  <c r="E32" i="6"/>
  <c r="E31" i="6"/>
  <c r="E30" i="6"/>
  <c r="E29" i="6"/>
  <c r="E28" i="6"/>
  <c r="E27" i="6"/>
  <c r="E26" i="6"/>
  <c r="D22" i="6"/>
  <c r="D19" i="6"/>
  <c r="D15" i="6"/>
  <c r="D10" i="6"/>
  <c r="D7" i="6"/>
  <c r="E29" i="5"/>
  <c r="E30" i="5"/>
  <c r="E31" i="5"/>
  <c r="D22" i="5"/>
  <c r="E37" i="6" l="1"/>
  <c r="E38" i="6" s="1"/>
  <c r="F37" i="6" s="1"/>
  <c r="D6" i="8"/>
  <c r="E6" i="8" s="1"/>
  <c r="D6" i="7"/>
  <c r="D6" i="6"/>
  <c r="D19" i="5"/>
  <c r="D15" i="5"/>
  <c r="D10" i="5"/>
  <c r="D7" i="5"/>
  <c r="D32" i="8" l="1"/>
  <c r="D32" i="7"/>
  <c r="D32" i="6"/>
  <c r="D6" i="5"/>
  <c r="F32" i="8" l="1"/>
  <c r="E32" i="8"/>
  <c r="D33" i="8"/>
  <c r="E33" i="8" s="1"/>
  <c r="D33" i="7"/>
  <c r="D33" i="6"/>
  <c r="D32" i="5"/>
  <c r="F32" i="5" l="1"/>
  <c r="E32" i="5"/>
  <c r="D33" i="5"/>
  <c r="D35" i="8"/>
  <c r="E35" i="8" s="1"/>
  <c r="D35" i="7"/>
  <c r="E35" i="7" s="1"/>
  <c r="D35" i="6"/>
  <c r="D35" i="5" l="1"/>
  <c r="E33" i="5"/>
  <c r="D36" i="8"/>
  <c r="D37" i="8" s="1"/>
  <c r="D38" i="8" s="1"/>
  <c r="E36" i="8"/>
  <c r="D36" i="7"/>
  <c r="D37" i="7" s="1"/>
  <c r="D38" i="7" s="1"/>
  <c r="D36" i="6"/>
  <c r="D37" i="6" s="1"/>
  <c r="D38" i="6" s="1"/>
  <c r="E37" i="8" l="1"/>
  <c r="E38" i="8" s="1"/>
  <c r="F38" i="8" s="1"/>
  <c r="E35" i="5"/>
  <c r="D36" i="5"/>
  <c r="D37" i="5" s="1"/>
  <c r="D38" i="5" s="1"/>
  <c r="E36" i="5" l="1"/>
  <c r="E37" i="5" s="1"/>
  <c r="E38" i="5" s="1"/>
</calcChain>
</file>

<file path=xl/sharedStrings.xml><?xml version="1.0" encoding="utf-8"?>
<sst xmlns="http://schemas.openxmlformats.org/spreadsheetml/2006/main" count="296" uniqueCount="71">
  <si>
    <t>№ п/п</t>
  </si>
  <si>
    <t xml:space="preserve">Втановлення вузла(вузлів </t>
  </si>
  <si>
    <t>Усього будинок грн.</t>
  </si>
  <si>
    <t>грн./приміщення</t>
  </si>
  <si>
    <t>Планова виробнича собівартість усього, у т.ч.</t>
  </si>
  <si>
    <t>1.1.</t>
  </si>
  <si>
    <t>Прямі матеріальні витрати, усього, у тому числі:</t>
  </si>
  <si>
    <t>1.1.1.</t>
  </si>
  <si>
    <t>Прямі витрати на оплату праці, усього у т.ч.</t>
  </si>
  <si>
    <t>1.2.</t>
  </si>
  <si>
    <t>1.2.1</t>
  </si>
  <si>
    <t>1.3.</t>
  </si>
  <si>
    <t>Інші прямі витрати, усього у т.ч.:</t>
  </si>
  <si>
    <t>1.3.1</t>
  </si>
  <si>
    <t>1.4.</t>
  </si>
  <si>
    <t>Змінні загальновироб-ничі та постійні розподі-ленні витрати усього, у т.ч.:</t>
  </si>
  <si>
    <t>1.4.1</t>
  </si>
  <si>
    <t>2</t>
  </si>
  <si>
    <t>2.1</t>
  </si>
  <si>
    <t>3.1</t>
  </si>
  <si>
    <t>код ряд-ка</t>
  </si>
  <si>
    <t>Інші операційні витрати, усього, у т.ч.:</t>
  </si>
  <si>
    <t>4.1</t>
  </si>
  <si>
    <t>5</t>
  </si>
  <si>
    <t>Фінансові витрати</t>
  </si>
  <si>
    <t>6</t>
  </si>
  <si>
    <t>Усього витрат повної планової собівартості:</t>
  </si>
  <si>
    <t>Плановий прибуток, усього у т.ч.:</t>
  </si>
  <si>
    <t>на здійснення заходів</t>
  </si>
  <si>
    <t>податок на прибуток</t>
  </si>
  <si>
    <t>Усього планових витрат з врахуванням планового прибутку</t>
  </si>
  <si>
    <t>Витрати з розрахунку на місяць</t>
  </si>
  <si>
    <t xml:space="preserve">Кількість приміщень </t>
  </si>
  <si>
    <t>Витрати на збут, у т.ч. (10% від планової виробничої собівартості)</t>
  </si>
  <si>
    <t>7</t>
  </si>
  <si>
    <t>7.1</t>
  </si>
  <si>
    <t>7.2</t>
  </si>
  <si>
    <t>8</t>
  </si>
  <si>
    <t>9</t>
  </si>
  <si>
    <t>10</t>
  </si>
  <si>
    <t>11</t>
  </si>
  <si>
    <t>Внески (з врахуванням на квартал без ПДВ)</t>
  </si>
  <si>
    <t>ПДВ 20%</t>
  </si>
  <si>
    <t>Внески (з врахуванням на квартал з ПДВ)</t>
  </si>
  <si>
    <t>Внески (з врахуванням на місяць з ПДВ)</t>
  </si>
  <si>
    <t>3</t>
  </si>
  <si>
    <t>4</t>
  </si>
  <si>
    <t>Показники</t>
  </si>
  <si>
    <t>Директор</t>
  </si>
  <si>
    <t>Головний бухгалтер</t>
  </si>
  <si>
    <t>Економіст</t>
  </si>
  <si>
    <t>1.1.2.</t>
  </si>
  <si>
    <t>О.С.Душенко</t>
  </si>
  <si>
    <t>А.А.Божук</t>
  </si>
  <si>
    <t>Л.В.Михальчишина</t>
  </si>
  <si>
    <t>Адміністративні витрати усього у тому числі: (10% від планової виробничої собівартості)</t>
  </si>
  <si>
    <t>3.2</t>
  </si>
  <si>
    <t>2.2</t>
  </si>
  <si>
    <t>заробітна плата</t>
  </si>
  <si>
    <t>відрахування на соціальні заходи</t>
  </si>
  <si>
    <t>1.2.2</t>
  </si>
  <si>
    <t>устаткування</t>
  </si>
  <si>
    <t>матеріали, вироби та конструкції</t>
  </si>
  <si>
    <t>інші витрати загальновиробничого призначення</t>
  </si>
  <si>
    <t>1.4.2</t>
  </si>
  <si>
    <t>1.4.3</t>
  </si>
  <si>
    <t xml:space="preserve">Додаток    </t>
  </si>
  <si>
    <t>Розрахунок внесків за встановлення вузла комерційного обліку гарячого водопостачання за адресою: Софійська, 7 кв. 1-35   д.40/40</t>
  </si>
  <si>
    <t>Розрахунок внесків за встановлення вузла комерційного обліку гарячого водопостачання за адресою: Софійська, 7 кв. 36-70   д. 40/32</t>
  </si>
  <si>
    <t>Розрахунок внесків за встановлення вузла комерційного обліку гарячого водопостачання за адресою: Софійська, 7 кв. 71-90   д. 40/32</t>
  </si>
  <si>
    <t>Розрахунок внесків за встановлення вузла комерційного обліку гарячого водопостачання за адресою: Софійська,7 кв. 91-110   д. 40/25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</si>
</sst>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₴_-;\-* #,##0_₴_-;_-* &quot;-&quot;_₴_-;_-@_-"/>
    <numFmt numFmtId="165" formatCode="_-* #,##0.00_₴_-;\-* #,##0.00_₴_-;_-* &quot;-&quot;??_₴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6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/>
    <xf numFmtId="0" fontId="8" fillId="0" borderId="3" xfId="0" applyFont="1" applyBorder="1" applyAlignment="1">
      <alignment horizontal="center" vertical="center"/>
    </xf>
    <xf numFmtId="165" fontId="5" fillId="0" borderId="1" xfId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2BE54-5549-433E-9E7E-105A8EFFC443}">
  <sheetPr>
    <pageSetUpPr fitToPage="1"/>
  </sheetPr>
  <dimension ref="A1:F44"/>
  <sheetViews>
    <sheetView topLeftCell="A21" workbookViewId="0">
      <selection sqref="A1:E44"/>
    </sheetView>
  </sheetViews>
  <sheetFormatPr defaultRowHeight="15" x14ac:dyDescent="0.25"/>
  <cols>
    <col min="2" max="2" width="51.28515625" customWidth="1"/>
    <col min="4" max="4" width="14.5703125" customWidth="1"/>
    <col min="5" max="5" width="24.140625" customWidth="1"/>
    <col min="6" max="6" width="20.140625" customWidth="1"/>
  </cols>
  <sheetData>
    <row r="1" spans="1:5" x14ac:dyDescent="0.25">
      <c r="E1" s="32" t="s">
        <v>66</v>
      </c>
    </row>
    <row r="2" spans="1:5" ht="51.75" customHeight="1" x14ac:dyDescent="0.25">
      <c r="A2" s="33" t="s">
        <v>67</v>
      </c>
      <c r="B2" s="33"/>
      <c r="C2" s="33"/>
      <c r="D2" s="33"/>
      <c r="E2" s="33"/>
    </row>
    <row r="3" spans="1:5" ht="15.75" x14ac:dyDescent="0.25">
      <c r="A3" s="34" t="s">
        <v>0</v>
      </c>
      <c r="B3" s="34" t="s">
        <v>47</v>
      </c>
      <c r="C3" s="35" t="s">
        <v>20</v>
      </c>
      <c r="D3" s="36" t="s">
        <v>1</v>
      </c>
      <c r="E3" s="37"/>
    </row>
    <row r="4" spans="1:5" ht="31.5" x14ac:dyDescent="0.25">
      <c r="A4" s="34"/>
      <c r="B4" s="34"/>
      <c r="C4" s="35"/>
      <c r="D4" s="4" t="s">
        <v>2</v>
      </c>
      <c r="E4" s="29" t="s">
        <v>3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5.75" x14ac:dyDescent="0.25">
      <c r="A6" s="2">
        <v>1</v>
      </c>
      <c r="B6" s="9" t="s">
        <v>4</v>
      </c>
      <c r="C6" s="13">
        <v>1</v>
      </c>
      <c r="D6" s="2">
        <f>D7+D10+D15</f>
        <v>12343</v>
      </c>
      <c r="E6" s="27">
        <f>D6/35</f>
        <v>352.65714285714284</v>
      </c>
    </row>
    <row r="7" spans="1:5" ht="15.75" x14ac:dyDescent="0.25">
      <c r="A7" s="10" t="s">
        <v>5</v>
      </c>
      <c r="B7" s="11" t="s">
        <v>6</v>
      </c>
      <c r="C7" s="13">
        <v>2</v>
      </c>
      <c r="D7" s="28">
        <f>D8+D9</f>
        <v>10650</v>
      </c>
      <c r="E7" s="27">
        <f t="shared" ref="E7:E28" si="0">D7/35</f>
        <v>304.28571428571428</v>
      </c>
    </row>
    <row r="8" spans="1:5" ht="15.75" x14ac:dyDescent="0.25">
      <c r="A8" s="10" t="s">
        <v>7</v>
      </c>
      <c r="B8" s="8" t="s">
        <v>61</v>
      </c>
      <c r="C8" s="13">
        <v>3</v>
      </c>
      <c r="D8" s="28">
        <v>7204</v>
      </c>
      <c r="E8" s="27">
        <f t="shared" si="0"/>
        <v>205.82857142857142</v>
      </c>
    </row>
    <row r="9" spans="1:5" ht="15.75" x14ac:dyDescent="0.25">
      <c r="A9" s="10" t="s">
        <v>51</v>
      </c>
      <c r="B9" s="8" t="s">
        <v>62</v>
      </c>
      <c r="C9" s="26">
        <v>4</v>
      </c>
      <c r="D9" s="28">
        <v>3446</v>
      </c>
      <c r="E9" s="27">
        <f t="shared" si="0"/>
        <v>98.457142857142856</v>
      </c>
    </row>
    <row r="10" spans="1:5" ht="15.75" x14ac:dyDescent="0.25">
      <c r="A10" s="10" t="s">
        <v>9</v>
      </c>
      <c r="B10" s="11" t="s">
        <v>8</v>
      </c>
      <c r="C10" s="26">
        <v>5</v>
      </c>
      <c r="D10" s="28">
        <f>D11+D12</f>
        <v>1314</v>
      </c>
      <c r="E10" s="27">
        <f t="shared" si="0"/>
        <v>37.542857142857144</v>
      </c>
    </row>
    <row r="11" spans="1:5" ht="15.75" x14ac:dyDescent="0.25">
      <c r="A11" s="12" t="s">
        <v>10</v>
      </c>
      <c r="B11" s="11" t="s">
        <v>58</v>
      </c>
      <c r="C11" s="13">
        <v>6</v>
      </c>
      <c r="D11" s="28">
        <v>1077</v>
      </c>
      <c r="E11" s="27">
        <f t="shared" si="0"/>
        <v>30.771428571428572</v>
      </c>
    </row>
    <row r="12" spans="1:5" ht="15.75" x14ac:dyDescent="0.25">
      <c r="A12" s="12" t="s">
        <v>60</v>
      </c>
      <c r="B12" s="8" t="s">
        <v>59</v>
      </c>
      <c r="C12" s="13">
        <v>7</v>
      </c>
      <c r="D12" s="28">
        <v>237</v>
      </c>
      <c r="E12" s="27">
        <f t="shared" si="0"/>
        <v>6.7714285714285714</v>
      </c>
    </row>
    <row r="13" spans="1:5" ht="15.75" x14ac:dyDescent="0.25">
      <c r="A13" s="12" t="s">
        <v>11</v>
      </c>
      <c r="B13" s="11" t="s">
        <v>12</v>
      </c>
      <c r="C13" s="13">
        <v>8</v>
      </c>
      <c r="D13" s="28"/>
      <c r="E13" s="27">
        <f t="shared" si="0"/>
        <v>0</v>
      </c>
    </row>
    <row r="14" spans="1:5" ht="15.75" x14ac:dyDescent="0.25">
      <c r="A14" s="12" t="s">
        <v>13</v>
      </c>
      <c r="B14" s="8"/>
      <c r="C14" s="26">
        <v>9</v>
      </c>
      <c r="D14" s="28"/>
      <c r="E14" s="27">
        <f t="shared" si="0"/>
        <v>0</v>
      </c>
    </row>
    <row r="15" spans="1:5" ht="31.5" x14ac:dyDescent="0.25">
      <c r="A15" s="12" t="s">
        <v>14</v>
      </c>
      <c r="B15" s="11" t="s">
        <v>15</v>
      </c>
      <c r="C15" s="26">
        <v>10</v>
      </c>
      <c r="D15" s="28">
        <f>D16+D17+D18</f>
        <v>379</v>
      </c>
      <c r="E15" s="27">
        <f t="shared" si="0"/>
        <v>10.828571428571429</v>
      </c>
    </row>
    <row r="16" spans="1:5" ht="15.75" x14ac:dyDescent="0.25">
      <c r="A16" s="12" t="s">
        <v>16</v>
      </c>
      <c r="B16" s="11" t="s">
        <v>58</v>
      </c>
      <c r="C16" s="13">
        <v>11</v>
      </c>
      <c r="D16" s="28">
        <v>174</v>
      </c>
      <c r="E16" s="27">
        <f t="shared" si="0"/>
        <v>4.9714285714285715</v>
      </c>
    </row>
    <row r="17" spans="1:6" ht="15.75" x14ac:dyDescent="0.25">
      <c r="A17" s="12" t="s">
        <v>64</v>
      </c>
      <c r="B17" s="8" t="s">
        <v>59</v>
      </c>
      <c r="C17" s="13">
        <v>12</v>
      </c>
      <c r="D17" s="28">
        <v>38</v>
      </c>
      <c r="E17" s="27">
        <f t="shared" si="0"/>
        <v>1.0857142857142856</v>
      </c>
    </row>
    <row r="18" spans="1:6" ht="15.75" x14ac:dyDescent="0.25">
      <c r="A18" s="12" t="s">
        <v>65</v>
      </c>
      <c r="B18" s="8" t="s">
        <v>63</v>
      </c>
      <c r="C18" s="13">
        <v>13</v>
      </c>
      <c r="D18" s="28">
        <v>167</v>
      </c>
      <c r="E18" s="27">
        <f t="shared" si="0"/>
        <v>4.7714285714285714</v>
      </c>
    </row>
    <row r="19" spans="1:6" ht="31.5" x14ac:dyDescent="0.25">
      <c r="A19" s="7" t="s">
        <v>17</v>
      </c>
      <c r="B19" s="9" t="s">
        <v>55</v>
      </c>
      <c r="C19" s="26">
        <v>14</v>
      </c>
      <c r="D19" s="2">
        <f>D20+D21</f>
        <v>1234.3</v>
      </c>
      <c r="E19" s="27">
        <f t="shared" si="0"/>
        <v>35.265714285714282</v>
      </c>
    </row>
    <row r="20" spans="1:6" ht="15.75" x14ac:dyDescent="0.25">
      <c r="A20" s="12" t="s">
        <v>18</v>
      </c>
      <c r="B20" s="11" t="s">
        <v>58</v>
      </c>
      <c r="C20" s="26">
        <v>15</v>
      </c>
      <c r="D20" s="28">
        <v>1011.72</v>
      </c>
      <c r="E20" s="27">
        <f t="shared" si="0"/>
        <v>28.906285714285715</v>
      </c>
    </row>
    <row r="21" spans="1:6" ht="15.75" x14ac:dyDescent="0.25">
      <c r="A21" s="12" t="s">
        <v>57</v>
      </c>
      <c r="B21" s="8" t="s">
        <v>59</v>
      </c>
      <c r="C21" s="13">
        <v>16</v>
      </c>
      <c r="D21" s="28">
        <v>222.58</v>
      </c>
      <c r="E21" s="27">
        <f t="shared" si="0"/>
        <v>6.3594285714285714</v>
      </c>
    </row>
    <row r="22" spans="1:6" ht="31.5" x14ac:dyDescent="0.25">
      <c r="A22" s="7" t="s">
        <v>45</v>
      </c>
      <c r="B22" s="9" t="s">
        <v>33</v>
      </c>
      <c r="C22" s="13">
        <v>17</v>
      </c>
      <c r="D22" s="2">
        <f>D23+D24</f>
        <v>1234.3</v>
      </c>
      <c r="E22" s="27">
        <f t="shared" si="0"/>
        <v>35.265714285714282</v>
      </c>
    </row>
    <row r="23" spans="1:6" ht="15.75" x14ac:dyDescent="0.25">
      <c r="A23" s="12" t="s">
        <v>19</v>
      </c>
      <c r="B23" s="11" t="s">
        <v>58</v>
      </c>
      <c r="C23" s="13">
        <v>18</v>
      </c>
      <c r="D23" s="28">
        <v>1011.72</v>
      </c>
      <c r="E23" s="27">
        <f t="shared" si="0"/>
        <v>28.906285714285715</v>
      </c>
    </row>
    <row r="24" spans="1:6" ht="15.75" x14ac:dyDescent="0.25">
      <c r="A24" s="12" t="s">
        <v>56</v>
      </c>
      <c r="B24" s="8" t="s">
        <v>59</v>
      </c>
      <c r="C24" s="26">
        <v>19</v>
      </c>
      <c r="D24" s="28">
        <v>222.58</v>
      </c>
      <c r="E24" s="27">
        <f t="shared" si="0"/>
        <v>6.3594285714285714</v>
      </c>
    </row>
    <row r="25" spans="1:6" ht="15.75" x14ac:dyDescent="0.25">
      <c r="A25" s="7" t="s">
        <v>46</v>
      </c>
      <c r="B25" s="9" t="s">
        <v>21</v>
      </c>
      <c r="C25" s="26">
        <v>20</v>
      </c>
      <c r="D25" s="2"/>
      <c r="E25" s="27">
        <f t="shared" si="0"/>
        <v>0</v>
      </c>
    </row>
    <row r="26" spans="1:6" ht="15.75" x14ac:dyDescent="0.25">
      <c r="A26" s="12" t="s">
        <v>22</v>
      </c>
      <c r="B26" s="8"/>
      <c r="C26" s="13">
        <v>21</v>
      </c>
      <c r="D26" s="28"/>
      <c r="E26" s="27">
        <f t="shared" si="0"/>
        <v>0</v>
      </c>
    </row>
    <row r="27" spans="1:6" ht="15.75" x14ac:dyDescent="0.25">
      <c r="A27" s="7" t="s">
        <v>23</v>
      </c>
      <c r="B27" s="5" t="s">
        <v>24</v>
      </c>
      <c r="C27" s="13">
        <v>22</v>
      </c>
      <c r="D27" s="2"/>
      <c r="E27" s="27">
        <f t="shared" si="0"/>
        <v>0</v>
      </c>
    </row>
    <row r="28" spans="1:6" ht="15.75" x14ac:dyDescent="0.25">
      <c r="A28" s="7" t="s">
        <v>25</v>
      </c>
      <c r="B28" s="9" t="s">
        <v>26</v>
      </c>
      <c r="C28" s="13">
        <v>23</v>
      </c>
      <c r="D28" s="2"/>
      <c r="E28" s="27">
        <f t="shared" si="0"/>
        <v>0</v>
      </c>
    </row>
    <row r="29" spans="1:6" ht="15.75" x14ac:dyDescent="0.25">
      <c r="A29" s="6" t="s">
        <v>34</v>
      </c>
      <c r="B29" s="11" t="s">
        <v>27</v>
      </c>
      <c r="C29" s="26">
        <v>24</v>
      </c>
      <c r="D29" s="28"/>
      <c r="E29" s="27">
        <f t="shared" ref="E7:E31" si="1">D29/40</f>
        <v>0</v>
      </c>
    </row>
    <row r="30" spans="1:6" ht="15.75" x14ac:dyDescent="0.25">
      <c r="A30" s="12" t="s">
        <v>35</v>
      </c>
      <c r="B30" s="8" t="s">
        <v>28</v>
      </c>
      <c r="C30" s="26">
        <v>25</v>
      </c>
      <c r="D30" s="28"/>
      <c r="E30" s="27">
        <f t="shared" si="1"/>
        <v>0</v>
      </c>
    </row>
    <row r="31" spans="1:6" ht="15.75" x14ac:dyDescent="0.25">
      <c r="A31" s="12" t="s">
        <v>36</v>
      </c>
      <c r="B31" s="8" t="s">
        <v>29</v>
      </c>
      <c r="C31" s="13">
        <v>26</v>
      </c>
      <c r="D31" s="28"/>
      <c r="E31" s="27">
        <f t="shared" si="1"/>
        <v>0</v>
      </c>
    </row>
    <row r="32" spans="1:6" ht="31.5" x14ac:dyDescent="0.25">
      <c r="A32" s="14" t="s">
        <v>37</v>
      </c>
      <c r="B32" s="15" t="s">
        <v>30</v>
      </c>
      <c r="C32" s="13">
        <v>27</v>
      </c>
      <c r="D32" s="16">
        <f>D6+D19+D22</f>
        <v>14811.599999999999</v>
      </c>
      <c r="E32" s="17">
        <f>D32/D34</f>
        <v>423.18857142857138</v>
      </c>
      <c r="F32">
        <f>D32*1.2</f>
        <v>17773.919999999998</v>
      </c>
    </row>
    <row r="33" spans="1:6" ht="15.75" x14ac:dyDescent="0.25">
      <c r="A33" s="14" t="s">
        <v>38</v>
      </c>
      <c r="B33" s="15" t="s">
        <v>31</v>
      </c>
      <c r="C33" s="13">
        <v>28</v>
      </c>
      <c r="D33" s="18">
        <f>D32/60</f>
        <v>246.85999999999999</v>
      </c>
      <c r="E33" s="18">
        <f>D33/D34</f>
        <v>7.0531428571428565</v>
      </c>
    </row>
    <row r="34" spans="1:6" ht="15.75" x14ac:dyDescent="0.25">
      <c r="A34" s="14" t="s">
        <v>39</v>
      </c>
      <c r="B34" s="19" t="s">
        <v>32</v>
      </c>
      <c r="C34" s="26">
        <v>29</v>
      </c>
      <c r="D34" s="20">
        <v>35</v>
      </c>
      <c r="E34" s="21">
        <v>1</v>
      </c>
    </row>
    <row r="35" spans="1:6" ht="15.75" x14ac:dyDescent="0.25">
      <c r="A35" s="14" t="s">
        <v>40</v>
      </c>
      <c r="B35" s="15" t="s">
        <v>41</v>
      </c>
      <c r="C35" s="26">
        <v>30</v>
      </c>
      <c r="D35" s="17">
        <f>D33*3</f>
        <v>740.57999999999993</v>
      </c>
      <c r="E35" s="18">
        <f>D35/D34</f>
        <v>21.15942857142857</v>
      </c>
    </row>
    <row r="36" spans="1:6" ht="15.75" x14ac:dyDescent="0.25">
      <c r="A36" s="16">
        <v>12</v>
      </c>
      <c r="B36" s="22" t="s">
        <v>42</v>
      </c>
      <c r="C36" s="13">
        <v>31</v>
      </c>
      <c r="D36" s="23">
        <f>D35*20%</f>
        <v>148.11599999999999</v>
      </c>
      <c r="E36" s="23">
        <f>E35*20%</f>
        <v>4.2318857142857143</v>
      </c>
    </row>
    <row r="37" spans="1:6" ht="22.5" x14ac:dyDescent="0.25">
      <c r="A37" s="16">
        <v>13</v>
      </c>
      <c r="B37" s="15" t="s">
        <v>43</v>
      </c>
      <c r="C37" s="13">
        <v>32</v>
      </c>
      <c r="D37" s="17">
        <f>D35+D36</f>
        <v>888.69599999999991</v>
      </c>
      <c r="E37" s="30">
        <f>E35+E36</f>
        <v>25.391314285714284</v>
      </c>
    </row>
    <row r="38" spans="1:6" ht="15.75" x14ac:dyDescent="0.25">
      <c r="A38" s="16">
        <v>14</v>
      </c>
      <c r="B38" s="15" t="s">
        <v>44</v>
      </c>
      <c r="C38" s="13">
        <v>33</v>
      </c>
      <c r="D38" s="17">
        <f>D37/3</f>
        <v>296.23199999999997</v>
      </c>
      <c r="E38" s="17">
        <f>E37/3</f>
        <v>8.4637714285714285</v>
      </c>
      <c r="F38" s="31">
        <f>E38*35*60</f>
        <v>17773.919999999998</v>
      </c>
    </row>
    <row r="40" spans="1:6" ht="15.75" x14ac:dyDescent="0.25">
      <c r="B40" s="24" t="s">
        <v>48</v>
      </c>
      <c r="C40" s="25"/>
      <c r="D40" s="25"/>
      <c r="E40" s="25" t="s">
        <v>52</v>
      </c>
    </row>
    <row r="41" spans="1:6" ht="15.75" x14ac:dyDescent="0.25">
      <c r="B41" s="25"/>
      <c r="C41" s="25"/>
      <c r="D41" s="25"/>
      <c r="E41" s="25"/>
    </row>
    <row r="42" spans="1:6" ht="15.75" x14ac:dyDescent="0.25">
      <c r="B42" s="24" t="s">
        <v>49</v>
      </c>
      <c r="C42" s="25"/>
      <c r="D42" s="25"/>
      <c r="E42" s="25" t="s">
        <v>53</v>
      </c>
    </row>
    <row r="43" spans="1:6" ht="15.75" x14ac:dyDescent="0.25">
      <c r="B43" s="25"/>
      <c r="C43" s="25"/>
      <c r="D43" s="25"/>
      <c r="E43" s="25"/>
    </row>
    <row r="44" spans="1:6" ht="15.75" x14ac:dyDescent="0.25">
      <c r="B44" s="25" t="s">
        <v>50</v>
      </c>
      <c r="C44" s="25"/>
      <c r="D44" s="25"/>
      <c r="E44" s="25" t="s">
        <v>54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68A5E-AB84-450B-8A90-799FECD71D50}">
  <sheetPr>
    <pageSetUpPr fitToPage="1"/>
  </sheetPr>
  <dimension ref="A1:F44"/>
  <sheetViews>
    <sheetView topLeftCell="A21" workbookViewId="0">
      <selection sqref="A1:E44"/>
    </sheetView>
  </sheetViews>
  <sheetFormatPr defaultRowHeight="15" x14ac:dyDescent="0.25"/>
  <cols>
    <col min="1" max="1" width="7.28515625" customWidth="1"/>
    <col min="2" max="2" width="56.7109375" customWidth="1"/>
    <col min="4" max="4" width="12.28515625" customWidth="1"/>
    <col min="5" max="5" width="21.140625" customWidth="1"/>
    <col min="6" max="6" width="12.7109375" customWidth="1"/>
  </cols>
  <sheetData>
    <row r="1" spans="1:5" x14ac:dyDescent="0.25">
      <c r="E1" s="32" t="s">
        <v>66</v>
      </c>
    </row>
    <row r="2" spans="1:5" ht="55.5" customHeight="1" x14ac:dyDescent="0.25">
      <c r="A2" s="33" t="s">
        <v>70</v>
      </c>
      <c r="B2" s="33"/>
      <c r="C2" s="33"/>
      <c r="D2" s="33"/>
      <c r="E2" s="33"/>
    </row>
    <row r="3" spans="1:5" ht="15.75" x14ac:dyDescent="0.25">
      <c r="A3" s="34" t="s">
        <v>0</v>
      </c>
      <c r="B3" s="34" t="s">
        <v>47</v>
      </c>
      <c r="C3" s="35" t="s">
        <v>20</v>
      </c>
      <c r="D3" s="36" t="s">
        <v>1</v>
      </c>
      <c r="E3" s="37"/>
    </row>
    <row r="4" spans="1:5" ht="47.25" x14ac:dyDescent="0.25">
      <c r="A4" s="34"/>
      <c r="B4" s="34"/>
      <c r="C4" s="35"/>
      <c r="D4" s="4" t="s">
        <v>2</v>
      </c>
      <c r="E4" s="29" t="s">
        <v>3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5.75" x14ac:dyDescent="0.25">
      <c r="A6" s="2">
        <v>1</v>
      </c>
      <c r="B6" s="9" t="s">
        <v>4</v>
      </c>
      <c r="C6" s="13">
        <v>1</v>
      </c>
      <c r="D6" s="2">
        <f>D7+D10+D15</f>
        <v>11396</v>
      </c>
      <c r="E6" s="27">
        <f>D6/20</f>
        <v>569.79999999999995</v>
      </c>
    </row>
    <row r="7" spans="1:5" ht="15.75" x14ac:dyDescent="0.25">
      <c r="A7" s="10" t="s">
        <v>5</v>
      </c>
      <c r="B7" s="11" t="s">
        <v>6</v>
      </c>
      <c r="C7" s="13">
        <v>2</v>
      </c>
      <c r="D7" s="28">
        <f>D8+D9</f>
        <v>9704</v>
      </c>
      <c r="E7" s="27">
        <f t="shared" ref="E7:E25" si="0">D7/20</f>
        <v>485.2</v>
      </c>
    </row>
    <row r="8" spans="1:5" ht="15.75" x14ac:dyDescent="0.25">
      <c r="A8" s="10" t="s">
        <v>7</v>
      </c>
      <c r="B8" s="8" t="s">
        <v>61</v>
      </c>
      <c r="C8" s="13">
        <v>3</v>
      </c>
      <c r="D8" s="28">
        <v>6759</v>
      </c>
      <c r="E8" s="27">
        <f t="shared" si="0"/>
        <v>337.95</v>
      </c>
    </row>
    <row r="9" spans="1:5" ht="15.75" x14ac:dyDescent="0.25">
      <c r="A9" s="10" t="s">
        <v>51</v>
      </c>
      <c r="B9" s="8" t="s">
        <v>62</v>
      </c>
      <c r="C9" s="26">
        <v>4</v>
      </c>
      <c r="D9" s="28">
        <v>2945</v>
      </c>
      <c r="E9" s="27">
        <f t="shared" si="0"/>
        <v>147.25</v>
      </c>
    </row>
    <row r="10" spans="1:5" ht="15.75" x14ac:dyDescent="0.25">
      <c r="A10" s="10" t="s">
        <v>9</v>
      </c>
      <c r="B10" s="11" t="s">
        <v>8</v>
      </c>
      <c r="C10" s="26">
        <v>5</v>
      </c>
      <c r="D10" s="28">
        <f>D11+D12</f>
        <v>1314</v>
      </c>
      <c r="E10" s="27">
        <f t="shared" si="0"/>
        <v>65.7</v>
      </c>
    </row>
    <row r="11" spans="1:5" ht="15.75" x14ac:dyDescent="0.25">
      <c r="A11" s="12" t="s">
        <v>10</v>
      </c>
      <c r="B11" s="11" t="s">
        <v>58</v>
      </c>
      <c r="C11" s="13">
        <v>6</v>
      </c>
      <c r="D11" s="28">
        <v>1077</v>
      </c>
      <c r="E11" s="27">
        <f t="shared" si="0"/>
        <v>53.85</v>
      </c>
    </row>
    <row r="12" spans="1:5" ht="15.75" x14ac:dyDescent="0.25">
      <c r="A12" s="12" t="s">
        <v>60</v>
      </c>
      <c r="B12" s="8" t="s">
        <v>59</v>
      </c>
      <c r="C12" s="13">
        <v>7</v>
      </c>
      <c r="D12" s="28">
        <v>237</v>
      </c>
      <c r="E12" s="27">
        <f t="shared" si="0"/>
        <v>11.85</v>
      </c>
    </row>
    <row r="13" spans="1:5" ht="15.75" x14ac:dyDescent="0.25">
      <c r="A13" s="12" t="s">
        <v>11</v>
      </c>
      <c r="B13" s="11" t="s">
        <v>12</v>
      </c>
      <c r="C13" s="13">
        <v>8</v>
      </c>
      <c r="D13" s="28"/>
      <c r="E13" s="27">
        <f t="shared" si="0"/>
        <v>0</v>
      </c>
    </row>
    <row r="14" spans="1:5" ht="15.75" x14ac:dyDescent="0.25">
      <c r="A14" s="12" t="s">
        <v>13</v>
      </c>
      <c r="B14" s="8"/>
      <c r="C14" s="26">
        <v>9</v>
      </c>
      <c r="D14" s="28"/>
      <c r="E14" s="27">
        <f t="shared" si="0"/>
        <v>0</v>
      </c>
    </row>
    <row r="15" spans="1:5" ht="31.5" x14ac:dyDescent="0.25">
      <c r="A15" s="12" t="s">
        <v>14</v>
      </c>
      <c r="B15" s="11" t="s">
        <v>15</v>
      </c>
      <c r="C15" s="26">
        <v>10</v>
      </c>
      <c r="D15" s="28">
        <f>D16+D17+D18</f>
        <v>378</v>
      </c>
      <c r="E15" s="27">
        <f t="shared" si="0"/>
        <v>18.899999999999999</v>
      </c>
    </row>
    <row r="16" spans="1:5" ht="15.75" x14ac:dyDescent="0.25">
      <c r="A16" s="12" t="s">
        <v>16</v>
      </c>
      <c r="B16" s="11" t="s">
        <v>58</v>
      </c>
      <c r="C16" s="13">
        <v>11</v>
      </c>
      <c r="D16" s="28">
        <v>173</v>
      </c>
      <c r="E16" s="27">
        <f t="shared" si="0"/>
        <v>8.65</v>
      </c>
    </row>
    <row r="17" spans="1:6" ht="15.75" x14ac:dyDescent="0.25">
      <c r="A17" s="12" t="s">
        <v>64</v>
      </c>
      <c r="B17" s="8" t="s">
        <v>59</v>
      </c>
      <c r="C17" s="13">
        <v>12</v>
      </c>
      <c r="D17" s="28">
        <v>38</v>
      </c>
      <c r="E17" s="27">
        <f t="shared" si="0"/>
        <v>1.9</v>
      </c>
    </row>
    <row r="18" spans="1:6" ht="15.75" x14ac:dyDescent="0.25">
      <c r="A18" s="12" t="s">
        <v>65</v>
      </c>
      <c r="B18" s="8" t="s">
        <v>63</v>
      </c>
      <c r="C18" s="13">
        <v>13</v>
      </c>
      <c r="D18" s="28">
        <v>167</v>
      </c>
      <c r="E18" s="27">
        <f t="shared" si="0"/>
        <v>8.35</v>
      </c>
    </row>
    <row r="19" spans="1:6" ht="31.5" x14ac:dyDescent="0.25">
      <c r="A19" s="7" t="s">
        <v>17</v>
      </c>
      <c r="B19" s="9" t="s">
        <v>55</v>
      </c>
      <c r="C19" s="26">
        <v>14</v>
      </c>
      <c r="D19" s="2">
        <f>D20+D21</f>
        <v>1139.5999999999999</v>
      </c>
      <c r="E19" s="27">
        <f t="shared" si="0"/>
        <v>56.98</v>
      </c>
    </row>
    <row r="20" spans="1:6" ht="15.75" x14ac:dyDescent="0.25">
      <c r="A20" s="12" t="s">
        <v>18</v>
      </c>
      <c r="B20" s="11" t="s">
        <v>58</v>
      </c>
      <c r="C20" s="26">
        <v>15</v>
      </c>
      <c r="D20" s="28">
        <v>934.1</v>
      </c>
      <c r="E20" s="27">
        <f t="shared" si="0"/>
        <v>46.704999999999998</v>
      </c>
    </row>
    <row r="21" spans="1:6" ht="15.75" x14ac:dyDescent="0.25">
      <c r="A21" s="12" t="s">
        <v>57</v>
      </c>
      <c r="B21" s="8" t="s">
        <v>59</v>
      </c>
      <c r="C21" s="13">
        <v>16</v>
      </c>
      <c r="D21" s="28">
        <v>205.5</v>
      </c>
      <c r="E21" s="27">
        <f t="shared" si="0"/>
        <v>10.275</v>
      </c>
    </row>
    <row r="22" spans="1:6" ht="31.5" x14ac:dyDescent="0.25">
      <c r="A22" s="7" t="s">
        <v>45</v>
      </c>
      <c r="B22" s="9" t="s">
        <v>33</v>
      </c>
      <c r="C22" s="13">
        <v>17</v>
      </c>
      <c r="D22" s="2">
        <f>D23+D24</f>
        <v>1139.5999999999999</v>
      </c>
      <c r="E22" s="27">
        <f t="shared" si="0"/>
        <v>56.98</v>
      </c>
    </row>
    <row r="23" spans="1:6" ht="15.75" x14ac:dyDescent="0.25">
      <c r="A23" s="12" t="s">
        <v>19</v>
      </c>
      <c r="B23" s="11" t="s">
        <v>58</v>
      </c>
      <c r="C23" s="13">
        <v>18</v>
      </c>
      <c r="D23" s="28">
        <v>934.1</v>
      </c>
      <c r="E23" s="27">
        <f t="shared" si="0"/>
        <v>46.704999999999998</v>
      </c>
    </row>
    <row r="24" spans="1:6" ht="15.75" x14ac:dyDescent="0.25">
      <c r="A24" s="12" t="s">
        <v>56</v>
      </c>
      <c r="B24" s="8" t="s">
        <v>59</v>
      </c>
      <c r="C24" s="26">
        <v>19</v>
      </c>
      <c r="D24" s="28">
        <v>205.5</v>
      </c>
      <c r="E24" s="27">
        <f t="shared" si="0"/>
        <v>10.275</v>
      </c>
    </row>
    <row r="25" spans="1:6" ht="15.75" x14ac:dyDescent="0.25">
      <c r="A25" s="7" t="s">
        <v>46</v>
      </c>
      <c r="B25" s="9" t="s">
        <v>21</v>
      </c>
      <c r="C25" s="26">
        <v>20</v>
      </c>
      <c r="D25" s="2"/>
      <c r="E25" s="27">
        <f t="shared" si="0"/>
        <v>0</v>
      </c>
    </row>
    <row r="26" spans="1:6" ht="15.75" x14ac:dyDescent="0.25">
      <c r="A26" s="12" t="s">
        <v>22</v>
      </c>
      <c r="B26" s="8"/>
      <c r="C26" s="13">
        <v>21</v>
      </c>
      <c r="D26" s="28"/>
      <c r="E26" s="27">
        <f t="shared" ref="E25:E31" si="1">D26/40</f>
        <v>0</v>
      </c>
    </row>
    <row r="27" spans="1:6" ht="15.75" x14ac:dyDescent="0.25">
      <c r="A27" s="7" t="s">
        <v>23</v>
      </c>
      <c r="B27" s="5" t="s">
        <v>24</v>
      </c>
      <c r="C27" s="13">
        <v>22</v>
      </c>
      <c r="D27" s="2"/>
      <c r="E27" s="27">
        <f t="shared" si="1"/>
        <v>0</v>
      </c>
    </row>
    <row r="28" spans="1:6" ht="15.75" x14ac:dyDescent="0.25">
      <c r="A28" s="7" t="s">
        <v>25</v>
      </c>
      <c r="B28" s="9" t="s">
        <v>26</v>
      </c>
      <c r="C28" s="13">
        <v>23</v>
      </c>
      <c r="D28" s="2"/>
      <c r="E28" s="27">
        <f t="shared" si="1"/>
        <v>0</v>
      </c>
    </row>
    <row r="29" spans="1:6" ht="15.75" x14ac:dyDescent="0.25">
      <c r="A29" s="6" t="s">
        <v>34</v>
      </c>
      <c r="B29" s="11" t="s">
        <v>27</v>
      </c>
      <c r="C29" s="26">
        <v>24</v>
      </c>
      <c r="D29" s="28"/>
      <c r="E29" s="27">
        <f t="shared" si="1"/>
        <v>0</v>
      </c>
    </row>
    <row r="30" spans="1:6" ht="15.75" x14ac:dyDescent="0.25">
      <c r="A30" s="12" t="s">
        <v>35</v>
      </c>
      <c r="B30" s="8" t="s">
        <v>28</v>
      </c>
      <c r="C30" s="26">
        <v>25</v>
      </c>
      <c r="D30" s="28"/>
      <c r="E30" s="27">
        <f t="shared" si="1"/>
        <v>0</v>
      </c>
    </row>
    <row r="31" spans="1:6" ht="15.75" x14ac:dyDescent="0.25">
      <c r="A31" s="12" t="s">
        <v>36</v>
      </c>
      <c r="B31" s="8" t="s">
        <v>29</v>
      </c>
      <c r="C31" s="13">
        <v>26</v>
      </c>
      <c r="D31" s="28"/>
      <c r="E31" s="27">
        <f t="shared" si="1"/>
        <v>0</v>
      </c>
    </row>
    <row r="32" spans="1:6" ht="31.5" x14ac:dyDescent="0.25">
      <c r="A32" s="14" t="s">
        <v>37</v>
      </c>
      <c r="B32" s="15" t="s">
        <v>30</v>
      </c>
      <c r="C32" s="13">
        <v>27</v>
      </c>
      <c r="D32" s="16">
        <f>D6+D19+D22</f>
        <v>13675.2</v>
      </c>
      <c r="E32" s="17">
        <f>D32/D34</f>
        <v>683.76</v>
      </c>
      <c r="F32">
        <f>D32*1.2</f>
        <v>16410.240000000002</v>
      </c>
    </row>
    <row r="33" spans="1:6" ht="15.75" x14ac:dyDescent="0.25">
      <c r="A33" s="14" t="s">
        <v>38</v>
      </c>
      <c r="B33" s="15" t="s">
        <v>31</v>
      </c>
      <c r="C33" s="13">
        <v>28</v>
      </c>
      <c r="D33" s="18">
        <f>D32/60</f>
        <v>227.92000000000002</v>
      </c>
      <c r="E33" s="18">
        <f>D33/D34</f>
        <v>11.396000000000001</v>
      </c>
    </row>
    <row r="34" spans="1:6" ht="15.75" x14ac:dyDescent="0.25">
      <c r="A34" s="14" t="s">
        <v>39</v>
      </c>
      <c r="B34" s="19" t="s">
        <v>32</v>
      </c>
      <c r="C34" s="26">
        <v>29</v>
      </c>
      <c r="D34" s="20">
        <v>20</v>
      </c>
      <c r="E34" s="21">
        <v>1</v>
      </c>
    </row>
    <row r="35" spans="1:6" ht="15.75" x14ac:dyDescent="0.25">
      <c r="A35" s="14" t="s">
        <v>40</v>
      </c>
      <c r="B35" s="15" t="s">
        <v>41</v>
      </c>
      <c r="C35" s="26">
        <v>30</v>
      </c>
      <c r="D35" s="17">
        <f>D33*3</f>
        <v>683.76</v>
      </c>
      <c r="E35" s="18">
        <f>D35/D34</f>
        <v>34.188000000000002</v>
      </c>
    </row>
    <row r="36" spans="1:6" ht="15.75" x14ac:dyDescent="0.25">
      <c r="A36" s="16">
        <v>12</v>
      </c>
      <c r="B36" s="22" t="s">
        <v>42</v>
      </c>
      <c r="C36" s="13">
        <v>31</v>
      </c>
      <c r="D36" s="23">
        <f>D35*20%</f>
        <v>136.75200000000001</v>
      </c>
      <c r="E36" s="23">
        <f>E35*20%</f>
        <v>6.837600000000001</v>
      </c>
    </row>
    <row r="37" spans="1:6" ht="22.5" x14ac:dyDescent="0.25">
      <c r="A37" s="16">
        <v>13</v>
      </c>
      <c r="B37" s="15" t="s">
        <v>43</v>
      </c>
      <c r="C37" s="13">
        <v>32</v>
      </c>
      <c r="D37" s="17">
        <f>D35+D36</f>
        <v>820.51199999999994</v>
      </c>
      <c r="E37" s="30">
        <f>E35+E36</f>
        <v>41.025600000000004</v>
      </c>
      <c r="F37" s="31">
        <f>E38*15*60</f>
        <v>12307.680000000002</v>
      </c>
    </row>
    <row r="38" spans="1:6" ht="15.75" x14ac:dyDescent="0.25">
      <c r="A38" s="16">
        <v>14</v>
      </c>
      <c r="B38" s="15" t="s">
        <v>44</v>
      </c>
      <c r="C38" s="13">
        <v>33</v>
      </c>
      <c r="D38" s="17">
        <f>D37/3</f>
        <v>273.50399999999996</v>
      </c>
      <c r="E38" s="17">
        <f>E37/3</f>
        <v>13.675200000000002</v>
      </c>
    </row>
    <row r="40" spans="1:6" ht="15.75" x14ac:dyDescent="0.25">
      <c r="B40" s="24" t="s">
        <v>48</v>
      </c>
      <c r="C40" s="25"/>
      <c r="D40" s="25"/>
      <c r="E40" s="25" t="s">
        <v>52</v>
      </c>
    </row>
    <row r="41" spans="1:6" ht="15.75" x14ac:dyDescent="0.25">
      <c r="B41" s="25"/>
      <c r="C41" s="25"/>
      <c r="D41" s="25"/>
      <c r="E41" s="25"/>
    </row>
    <row r="42" spans="1:6" ht="15.75" x14ac:dyDescent="0.25">
      <c r="B42" s="24" t="s">
        <v>49</v>
      </c>
      <c r="C42" s="25"/>
      <c r="D42" s="25"/>
      <c r="E42" s="25" t="s">
        <v>53</v>
      </c>
    </row>
    <row r="43" spans="1:6" ht="15.75" x14ac:dyDescent="0.25">
      <c r="B43" s="25"/>
      <c r="C43" s="25"/>
      <c r="D43" s="25"/>
      <c r="E43" s="25"/>
    </row>
    <row r="44" spans="1:6" ht="15.75" x14ac:dyDescent="0.25">
      <c r="B44" s="25" t="s">
        <v>50</v>
      </c>
      <c r="C44" s="25"/>
      <c r="D44" s="25"/>
      <c r="E44" s="25" t="s">
        <v>54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F6821-0578-4545-ADB6-6ECC72DD2DF9}">
  <sheetPr>
    <pageSetUpPr fitToPage="1"/>
  </sheetPr>
  <dimension ref="A1:F44"/>
  <sheetViews>
    <sheetView topLeftCell="A23" workbookViewId="0">
      <selection sqref="A1:E44"/>
    </sheetView>
  </sheetViews>
  <sheetFormatPr defaultRowHeight="15" x14ac:dyDescent="0.25"/>
  <cols>
    <col min="2" max="2" width="47.7109375" customWidth="1"/>
    <col min="4" max="4" width="12.42578125" customWidth="1"/>
    <col min="5" max="5" width="23.42578125" customWidth="1"/>
    <col min="6" max="6" width="16" customWidth="1"/>
  </cols>
  <sheetData>
    <row r="1" spans="1:5" x14ac:dyDescent="0.25">
      <c r="E1" s="32" t="s">
        <v>66</v>
      </c>
    </row>
    <row r="2" spans="1:5" ht="42.75" customHeight="1" x14ac:dyDescent="0.25">
      <c r="A2" s="33" t="s">
        <v>69</v>
      </c>
      <c r="B2" s="33"/>
      <c r="C2" s="33"/>
      <c r="D2" s="33"/>
      <c r="E2" s="33"/>
    </row>
    <row r="3" spans="1:5" ht="15.75" x14ac:dyDescent="0.25">
      <c r="A3" s="34" t="s">
        <v>0</v>
      </c>
      <c r="B3" s="34" t="s">
        <v>47</v>
      </c>
      <c r="C3" s="35" t="s">
        <v>20</v>
      </c>
      <c r="D3" s="36" t="s">
        <v>1</v>
      </c>
      <c r="E3" s="37"/>
    </row>
    <row r="4" spans="1:5" ht="47.25" x14ac:dyDescent="0.25">
      <c r="A4" s="34"/>
      <c r="B4" s="34"/>
      <c r="C4" s="35"/>
      <c r="D4" s="4" t="s">
        <v>2</v>
      </c>
      <c r="E4" s="29" t="s">
        <v>3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31.5" x14ac:dyDescent="0.25">
      <c r="A6" s="2">
        <v>1</v>
      </c>
      <c r="B6" s="9" t="s">
        <v>4</v>
      </c>
      <c r="C6" s="13">
        <v>1</v>
      </c>
      <c r="D6" s="2">
        <f>D7+D10+D15</f>
        <v>11619</v>
      </c>
      <c r="E6" s="27">
        <f>D6/20</f>
        <v>580.95000000000005</v>
      </c>
    </row>
    <row r="7" spans="1:5" ht="31.5" x14ac:dyDescent="0.25">
      <c r="A7" s="10" t="s">
        <v>5</v>
      </c>
      <c r="B7" s="11" t="s">
        <v>6</v>
      </c>
      <c r="C7" s="13">
        <v>2</v>
      </c>
      <c r="D7" s="28">
        <f>D8+D9</f>
        <v>9926</v>
      </c>
      <c r="E7" s="27">
        <f t="shared" ref="E7:E23" si="0">D7/20</f>
        <v>496.3</v>
      </c>
    </row>
    <row r="8" spans="1:5" ht="15.75" x14ac:dyDescent="0.25">
      <c r="A8" s="10" t="s">
        <v>7</v>
      </c>
      <c r="B8" s="8" t="s">
        <v>61</v>
      </c>
      <c r="C8" s="13">
        <v>3</v>
      </c>
      <c r="D8" s="28">
        <v>6834</v>
      </c>
      <c r="E8" s="27">
        <f t="shared" si="0"/>
        <v>341.7</v>
      </c>
    </row>
    <row r="9" spans="1:5" ht="15.75" x14ac:dyDescent="0.25">
      <c r="A9" s="10" t="s">
        <v>51</v>
      </c>
      <c r="B9" s="8" t="s">
        <v>62</v>
      </c>
      <c r="C9" s="26">
        <v>4</v>
      </c>
      <c r="D9" s="28">
        <v>3092</v>
      </c>
      <c r="E9" s="27">
        <f t="shared" si="0"/>
        <v>154.6</v>
      </c>
    </row>
    <row r="10" spans="1:5" ht="15.75" x14ac:dyDescent="0.25">
      <c r="A10" s="10" t="s">
        <v>9</v>
      </c>
      <c r="B10" s="11" t="s">
        <v>8</v>
      </c>
      <c r="C10" s="26">
        <v>5</v>
      </c>
      <c r="D10" s="28">
        <f>D11+D12</f>
        <v>1314</v>
      </c>
      <c r="E10" s="27">
        <f t="shared" si="0"/>
        <v>65.7</v>
      </c>
    </row>
    <row r="11" spans="1:5" ht="15.75" x14ac:dyDescent="0.25">
      <c r="A11" s="12" t="s">
        <v>10</v>
      </c>
      <c r="B11" s="11" t="s">
        <v>58</v>
      </c>
      <c r="C11" s="13">
        <v>6</v>
      </c>
      <c r="D11" s="28">
        <v>1077</v>
      </c>
      <c r="E11" s="27">
        <f t="shared" si="0"/>
        <v>53.85</v>
      </c>
    </row>
    <row r="12" spans="1:5" ht="15.75" x14ac:dyDescent="0.25">
      <c r="A12" s="12" t="s">
        <v>60</v>
      </c>
      <c r="B12" s="8" t="s">
        <v>59</v>
      </c>
      <c r="C12" s="13">
        <v>7</v>
      </c>
      <c r="D12" s="28">
        <v>237</v>
      </c>
      <c r="E12" s="27">
        <f t="shared" si="0"/>
        <v>11.85</v>
      </c>
    </row>
    <row r="13" spans="1:5" ht="15.75" x14ac:dyDescent="0.25">
      <c r="A13" s="12" t="s">
        <v>11</v>
      </c>
      <c r="B13" s="11" t="s">
        <v>12</v>
      </c>
      <c r="C13" s="13">
        <v>8</v>
      </c>
      <c r="D13" s="28"/>
      <c r="E13" s="27">
        <f t="shared" si="0"/>
        <v>0</v>
      </c>
    </row>
    <row r="14" spans="1:5" ht="15.75" x14ac:dyDescent="0.25">
      <c r="A14" s="12" t="s">
        <v>13</v>
      </c>
      <c r="B14" s="8"/>
      <c r="C14" s="26">
        <v>9</v>
      </c>
      <c r="D14" s="28"/>
      <c r="E14" s="27">
        <f t="shared" si="0"/>
        <v>0</v>
      </c>
    </row>
    <row r="15" spans="1:5" ht="31.5" x14ac:dyDescent="0.25">
      <c r="A15" s="12" t="s">
        <v>14</v>
      </c>
      <c r="B15" s="11" t="s">
        <v>15</v>
      </c>
      <c r="C15" s="26">
        <v>10</v>
      </c>
      <c r="D15" s="28">
        <f>D16+D17+D18</f>
        <v>379</v>
      </c>
      <c r="E15" s="27">
        <f t="shared" si="0"/>
        <v>18.95</v>
      </c>
    </row>
    <row r="16" spans="1:5" ht="15.75" x14ac:dyDescent="0.25">
      <c r="A16" s="12" t="s">
        <v>16</v>
      </c>
      <c r="B16" s="11" t="s">
        <v>58</v>
      </c>
      <c r="C16" s="13">
        <v>11</v>
      </c>
      <c r="D16" s="28">
        <v>173</v>
      </c>
      <c r="E16" s="27">
        <f t="shared" si="0"/>
        <v>8.65</v>
      </c>
    </row>
    <row r="17" spans="1:6" ht="15.75" x14ac:dyDescent="0.25">
      <c r="A17" s="12" t="s">
        <v>64</v>
      </c>
      <c r="B17" s="8" t="s">
        <v>59</v>
      </c>
      <c r="C17" s="13">
        <v>12</v>
      </c>
      <c r="D17" s="28">
        <v>38</v>
      </c>
      <c r="E17" s="27">
        <f t="shared" si="0"/>
        <v>1.9</v>
      </c>
    </row>
    <row r="18" spans="1:6" ht="15.75" x14ac:dyDescent="0.25">
      <c r="A18" s="12" t="s">
        <v>65</v>
      </c>
      <c r="B18" s="8" t="s">
        <v>63</v>
      </c>
      <c r="C18" s="13">
        <v>13</v>
      </c>
      <c r="D18" s="28">
        <v>168</v>
      </c>
      <c r="E18" s="27">
        <f t="shared" si="0"/>
        <v>8.4</v>
      </c>
    </row>
    <row r="19" spans="1:6" ht="47.25" x14ac:dyDescent="0.25">
      <c r="A19" s="7" t="s">
        <v>17</v>
      </c>
      <c r="B19" s="9" t="s">
        <v>55</v>
      </c>
      <c r="C19" s="26">
        <v>14</v>
      </c>
      <c r="D19" s="2">
        <f>D20+D21</f>
        <v>1161.9000000000001</v>
      </c>
      <c r="E19" s="27">
        <f t="shared" si="0"/>
        <v>58.095000000000006</v>
      </c>
    </row>
    <row r="20" spans="1:6" ht="15.75" x14ac:dyDescent="0.25">
      <c r="A20" s="12" t="s">
        <v>18</v>
      </c>
      <c r="B20" s="11" t="s">
        <v>58</v>
      </c>
      <c r="C20" s="26">
        <v>15</v>
      </c>
      <c r="D20" s="28">
        <v>952.38</v>
      </c>
      <c r="E20" s="27">
        <f t="shared" si="0"/>
        <v>47.619</v>
      </c>
    </row>
    <row r="21" spans="1:6" ht="15.75" x14ac:dyDescent="0.25">
      <c r="A21" s="12" t="s">
        <v>57</v>
      </c>
      <c r="B21" s="8" t="s">
        <v>59</v>
      </c>
      <c r="C21" s="13">
        <v>16</v>
      </c>
      <c r="D21" s="28">
        <v>209.52</v>
      </c>
      <c r="E21" s="27">
        <f t="shared" si="0"/>
        <v>10.476000000000001</v>
      </c>
    </row>
    <row r="22" spans="1:6" ht="31.5" x14ac:dyDescent="0.25">
      <c r="A22" s="7" t="s">
        <v>45</v>
      </c>
      <c r="B22" s="9" t="s">
        <v>33</v>
      </c>
      <c r="C22" s="13">
        <v>17</v>
      </c>
      <c r="D22" s="2">
        <f>D23+D24</f>
        <v>1161.9000000000001</v>
      </c>
      <c r="E22" s="27">
        <f t="shared" si="0"/>
        <v>58.095000000000006</v>
      </c>
    </row>
    <row r="23" spans="1:6" ht="15.75" x14ac:dyDescent="0.25">
      <c r="A23" s="12" t="s">
        <v>19</v>
      </c>
      <c r="B23" s="11" t="s">
        <v>58</v>
      </c>
      <c r="C23" s="13">
        <v>18</v>
      </c>
      <c r="D23" s="28">
        <v>952.38</v>
      </c>
      <c r="E23" s="27">
        <f t="shared" si="0"/>
        <v>47.619</v>
      </c>
    </row>
    <row r="24" spans="1:6" ht="15.75" x14ac:dyDescent="0.25">
      <c r="A24" s="12" t="s">
        <v>56</v>
      </c>
      <c r="B24" s="8" t="s">
        <v>59</v>
      </c>
      <c r="C24" s="26">
        <v>19</v>
      </c>
      <c r="D24" s="28">
        <v>209.52</v>
      </c>
      <c r="E24" s="27">
        <f>D24/20</f>
        <v>10.476000000000001</v>
      </c>
    </row>
    <row r="25" spans="1:6" ht="15.75" x14ac:dyDescent="0.25">
      <c r="A25" s="7" t="s">
        <v>46</v>
      </c>
      <c r="B25" s="9" t="s">
        <v>21</v>
      </c>
      <c r="C25" s="26">
        <v>20</v>
      </c>
      <c r="D25" s="2"/>
      <c r="E25" s="27">
        <f t="shared" ref="E25:E31" si="1">D25/40</f>
        <v>0</v>
      </c>
    </row>
    <row r="26" spans="1:6" ht="15.75" x14ac:dyDescent="0.25">
      <c r="A26" s="12" t="s">
        <v>22</v>
      </c>
      <c r="B26" s="8"/>
      <c r="C26" s="13">
        <v>21</v>
      </c>
      <c r="D26" s="28"/>
      <c r="E26" s="27">
        <f t="shared" si="1"/>
        <v>0</v>
      </c>
    </row>
    <row r="27" spans="1:6" ht="15.75" x14ac:dyDescent="0.25">
      <c r="A27" s="7" t="s">
        <v>23</v>
      </c>
      <c r="B27" s="5" t="s">
        <v>24</v>
      </c>
      <c r="C27" s="13">
        <v>22</v>
      </c>
      <c r="D27" s="2"/>
      <c r="E27" s="27">
        <f t="shared" si="1"/>
        <v>0</v>
      </c>
    </row>
    <row r="28" spans="1:6" ht="31.5" x14ac:dyDescent="0.25">
      <c r="A28" s="7" t="s">
        <v>25</v>
      </c>
      <c r="B28" s="9" t="s">
        <v>26</v>
      </c>
      <c r="C28" s="13">
        <v>23</v>
      </c>
      <c r="D28" s="2"/>
      <c r="E28" s="27">
        <f t="shared" si="1"/>
        <v>0</v>
      </c>
    </row>
    <row r="29" spans="1:6" ht="15.75" x14ac:dyDescent="0.25">
      <c r="A29" s="6" t="s">
        <v>34</v>
      </c>
      <c r="B29" s="11" t="s">
        <v>27</v>
      </c>
      <c r="C29" s="26">
        <v>24</v>
      </c>
      <c r="D29" s="28"/>
      <c r="E29" s="27">
        <f t="shared" si="1"/>
        <v>0</v>
      </c>
    </row>
    <row r="30" spans="1:6" ht="15.75" x14ac:dyDescent="0.25">
      <c r="A30" s="12" t="s">
        <v>35</v>
      </c>
      <c r="B30" s="8" t="s">
        <v>28</v>
      </c>
      <c r="C30" s="26">
        <v>25</v>
      </c>
      <c r="D30" s="28"/>
      <c r="E30" s="27">
        <f t="shared" si="1"/>
        <v>0</v>
      </c>
    </row>
    <row r="31" spans="1:6" ht="15.75" x14ac:dyDescent="0.25">
      <c r="A31" s="12" t="s">
        <v>36</v>
      </c>
      <c r="B31" s="8" t="s">
        <v>29</v>
      </c>
      <c r="C31" s="13">
        <v>26</v>
      </c>
      <c r="D31" s="28"/>
      <c r="E31" s="27">
        <f t="shared" si="1"/>
        <v>0</v>
      </c>
    </row>
    <row r="32" spans="1:6" ht="31.5" x14ac:dyDescent="0.25">
      <c r="A32" s="14" t="s">
        <v>37</v>
      </c>
      <c r="B32" s="15" t="s">
        <v>30</v>
      </c>
      <c r="C32" s="13">
        <v>27</v>
      </c>
      <c r="D32" s="16">
        <f>D6+D19+D22</f>
        <v>13942.8</v>
      </c>
      <c r="E32" s="17">
        <f>D32/D34</f>
        <v>697.14</v>
      </c>
      <c r="F32">
        <f>D32*1.2</f>
        <v>16731.359999999997</v>
      </c>
    </row>
    <row r="33" spans="1:6" ht="15.75" x14ac:dyDescent="0.25">
      <c r="A33" s="14" t="s">
        <v>38</v>
      </c>
      <c r="B33" s="15" t="s">
        <v>31</v>
      </c>
      <c r="C33" s="13">
        <v>28</v>
      </c>
      <c r="D33" s="18">
        <f>D32/60</f>
        <v>232.38</v>
      </c>
      <c r="E33" s="18">
        <f>D33/D34</f>
        <v>11.619</v>
      </c>
    </row>
    <row r="34" spans="1:6" ht="15.75" x14ac:dyDescent="0.25">
      <c r="A34" s="14" t="s">
        <v>39</v>
      </c>
      <c r="B34" s="19" t="s">
        <v>32</v>
      </c>
      <c r="C34" s="26">
        <v>29</v>
      </c>
      <c r="D34" s="20">
        <v>20</v>
      </c>
      <c r="E34" s="21">
        <v>1</v>
      </c>
    </row>
    <row r="35" spans="1:6" ht="31.5" x14ac:dyDescent="0.25">
      <c r="A35" s="14" t="s">
        <v>40</v>
      </c>
      <c r="B35" s="15" t="s">
        <v>41</v>
      </c>
      <c r="C35" s="26">
        <v>30</v>
      </c>
      <c r="D35" s="17">
        <f>D33*3</f>
        <v>697.14</v>
      </c>
      <c r="E35" s="18">
        <f>D35/D34</f>
        <v>34.856999999999999</v>
      </c>
    </row>
    <row r="36" spans="1:6" ht="15.75" x14ac:dyDescent="0.25">
      <c r="A36" s="16">
        <v>12</v>
      </c>
      <c r="B36" s="22" t="s">
        <v>42</v>
      </c>
      <c r="C36" s="13">
        <v>31</v>
      </c>
      <c r="D36" s="23">
        <f>D35*20%</f>
        <v>139.428</v>
      </c>
      <c r="E36" s="23">
        <f>E35*20%</f>
        <v>6.9714</v>
      </c>
    </row>
    <row r="37" spans="1:6" ht="22.5" x14ac:dyDescent="0.25">
      <c r="A37" s="16">
        <v>13</v>
      </c>
      <c r="B37" s="15" t="s">
        <v>43</v>
      </c>
      <c r="C37" s="13">
        <v>32</v>
      </c>
      <c r="D37" s="17">
        <f>D35+D36</f>
        <v>836.56799999999998</v>
      </c>
      <c r="E37" s="30">
        <f>E35+E36</f>
        <v>41.828400000000002</v>
      </c>
    </row>
    <row r="38" spans="1:6" ht="15.75" x14ac:dyDescent="0.25">
      <c r="A38" s="16">
        <v>14</v>
      </c>
      <c r="B38" s="15" t="s">
        <v>44</v>
      </c>
      <c r="C38" s="13">
        <v>33</v>
      </c>
      <c r="D38" s="17">
        <f>D37/3</f>
        <v>278.85599999999999</v>
      </c>
      <c r="E38" s="17">
        <f>E37/3</f>
        <v>13.9428</v>
      </c>
      <c r="F38" s="31">
        <f>E38*20*60</f>
        <v>16731.36</v>
      </c>
    </row>
    <row r="40" spans="1:6" ht="15.75" x14ac:dyDescent="0.25">
      <c r="B40" s="24" t="s">
        <v>48</v>
      </c>
      <c r="C40" s="25"/>
      <c r="D40" s="25"/>
      <c r="E40" s="25" t="s">
        <v>52</v>
      </c>
    </row>
    <row r="41" spans="1:6" ht="15.75" x14ac:dyDescent="0.25">
      <c r="B41" s="25"/>
      <c r="C41" s="25"/>
      <c r="D41" s="25"/>
      <c r="E41" s="25"/>
    </row>
    <row r="42" spans="1:6" ht="15.75" x14ac:dyDescent="0.25">
      <c r="B42" s="24" t="s">
        <v>49</v>
      </c>
      <c r="C42" s="25"/>
      <c r="D42" s="25"/>
      <c r="E42" s="25" t="s">
        <v>53</v>
      </c>
    </row>
    <row r="43" spans="1:6" ht="15.75" x14ac:dyDescent="0.25">
      <c r="B43" s="25"/>
      <c r="C43" s="25"/>
      <c r="D43" s="25"/>
      <c r="E43" s="25"/>
    </row>
    <row r="44" spans="1:6" ht="15.75" x14ac:dyDescent="0.25">
      <c r="B44" s="25" t="s">
        <v>50</v>
      </c>
      <c r="C44" s="25"/>
      <c r="D44" s="25"/>
      <c r="E44" s="25" t="s">
        <v>54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3265E-DE36-4A4A-B040-4061A9705CC3}">
  <sheetPr>
    <pageSetUpPr fitToPage="1"/>
  </sheetPr>
  <dimension ref="A1:F44"/>
  <sheetViews>
    <sheetView tabSelected="1" topLeftCell="A21" workbookViewId="0">
      <selection sqref="A1:E44"/>
    </sheetView>
  </sheetViews>
  <sheetFormatPr defaultRowHeight="15" x14ac:dyDescent="0.25"/>
  <cols>
    <col min="1" max="1" width="8.7109375" customWidth="1"/>
    <col min="2" max="2" width="50.5703125" customWidth="1"/>
    <col min="4" max="4" width="12.7109375" customWidth="1"/>
    <col min="5" max="5" width="23.28515625" customWidth="1"/>
    <col min="6" max="6" width="11.42578125" bestFit="1" customWidth="1"/>
  </cols>
  <sheetData>
    <row r="1" spans="1:5" x14ac:dyDescent="0.25">
      <c r="E1" s="32" t="s">
        <v>66</v>
      </c>
    </row>
    <row r="2" spans="1:5" ht="41.25" customHeight="1" x14ac:dyDescent="0.25">
      <c r="A2" s="33" t="s">
        <v>68</v>
      </c>
      <c r="B2" s="33"/>
      <c r="C2" s="33"/>
      <c r="D2" s="33"/>
      <c r="E2" s="33"/>
    </row>
    <row r="3" spans="1:5" ht="15.75" x14ac:dyDescent="0.25">
      <c r="A3" s="34" t="s">
        <v>0</v>
      </c>
      <c r="B3" s="34" t="s">
        <v>47</v>
      </c>
      <c r="C3" s="35" t="s">
        <v>20</v>
      </c>
      <c r="D3" s="36" t="s">
        <v>1</v>
      </c>
      <c r="E3" s="37"/>
    </row>
    <row r="4" spans="1:5" ht="47.25" x14ac:dyDescent="0.25">
      <c r="A4" s="34"/>
      <c r="B4" s="34"/>
      <c r="C4" s="35"/>
      <c r="D4" s="4" t="s">
        <v>2</v>
      </c>
      <c r="E4" s="29" t="s">
        <v>3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5.75" x14ac:dyDescent="0.25">
      <c r="A6" s="2">
        <v>1</v>
      </c>
      <c r="B6" s="9" t="s">
        <v>4</v>
      </c>
      <c r="C6" s="13">
        <v>1</v>
      </c>
      <c r="D6" s="2">
        <f>D7+D10+D15</f>
        <v>11776</v>
      </c>
      <c r="E6" s="27">
        <f>D6/35</f>
        <v>336.45714285714286</v>
      </c>
    </row>
    <row r="7" spans="1:5" ht="15.75" x14ac:dyDescent="0.25">
      <c r="A7" s="10" t="s">
        <v>5</v>
      </c>
      <c r="B7" s="11" t="s">
        <v>6</v>
      </c>
      <c r="C7" s="13">
        <v>2</v>
      </c>
      <c r="D7" s="28">
        <f>D8+D9</f>
        <v>10083</v>
      </c>
      <c r="E7" s="27">
        <f t="shared" ref="E7:E24" si="0">D7/35</f>
        <v>288.08571428571429</v>
      </c>
    </row>
    <row r="8" spans="1:5" ht="15.75" x14ac:dyDescent="0.25">
      <c r="A8" s="10" t="s">
        <v>7</v>
      </c>
      <c r="B8" s="8" t="s">
        <v>61</v>
      </c>
      <c r="C8" s="13">
        <v>3</v>
      </c>
      <c r="D8" s="28">
        <v>6834</v>
      </c>
      <c r="E8" s="27">
        <f t="shared" si="0"/>
        <v>195.25714285714287</v>
      </c>
    </row>
    <row r="9" spans="1:5" ht="15.75" x14ac:dyDescent="0.25">
      <c r="A9" s="10" t="s">
        <v>51</v>
      </c>
      <c r="B9" s="8" t="s">
        <v>62</v>
      </c>
      <c r="C9" s="26">
        <v>4</v>
      </c>
      <c r="D9" s="28">
        <v>3249</v>
      </c>
      <c r="E9" s="27">
        <f t="shared" si="0"/>
        <v>92.828571428571422</v>
      </c>
    </row>
    <row r="10" spans="1:5" ht="15.75" x14ac:dyDescent="0.25">
      <c r="A10" s="10" t="s">
        <v>9</v>
      </c>
      <c r="B10" s="11" t="s">
        <v>8</v>
      </c>
      <c r="C10" s="26">
        <v>5</v>
      </c>
      <c r="D10" s="28">
        <f>D11+D12</f>
        <v>1314</v>
      </c>
      <c r="E10" s="27">
        <f t="shared" si="0"/>
        <v>37.542857142857144</v>
      </c>
    </row>
    <row r="11" spans="1:5" ht="15.75" x14ac:dyDescent="0.25">
      <c r="A11" s="12" t="s">
        <v>10</v>
      </c>
      <c r="B11" s="11" t="s">
        <v>58</v>
      </c>
      <c r="C11" s="13">
        <v>6</v>
      </c>
      <c r="D11" s="28">
        <v>1077</v>
      </c>
      <c r="E11" s="27">
        <f t="shared" si="0"/>
        <v>30.771428571428572</v>
      </c>
    </row>
    <row r="12" spans="1:5" ht="15.75" x14ac:dyDescent="0.25">
      <c r="A12" s="12" t="s">
        <v>60</v>
      </c>
      <c r="B12" s="8" t="s">
        <v>59</v>
      </c>
      <c r="C12" s="13">
        <v>7</v>
      </c>
      <c r="D12" s="28">
        <v>237</v>
      </c>
      <c r="E12" s="27">
        <f t="shared" si="0"/>
        <v>6.7714285714285714</v>
      </c>
    </row>
    <row r="13" spans="1:5" ht="15.75" x14ac:dyDescent="0.25">
      <c r="A13" s="12" t="s">
        <v>11</v>
      </c>
      <c r="B13" s="11" t="s">
        <v>12</v>
      </c>
      <c r="C13" s="13">
        <v>8</v>
      </c>
      <c r="D13" s="28"/>
      <c r="E13" s="27">
        <f t="shared" si="0"/>
        <v>0</v>
      </c>
    </row>
    <row r="14" spans="1:5" ht="15.75" x14ac:dyDescent="0.25">
      <c r="A14" s="12" t="s">
        <v>13</v>
      </c>
      <c r="B14" s="8"/>
      <c r="C14" s="26">
        <v>9</v>
      </c>
      <c r="D14" s="28"/>
      <c r="E14" s="27">
        <f t="shared" si="0"/>
        <v>0</v>
      </c>
    </row>
    <row r="15" spans="1:5" ht="31.5" x14ac:dyDescent="0.25">
      <c r="A15" s="12" t="s">
        <v>14</v>
      </c>
      <c r="B15" s="11" t="s">
        <v>15</v>
      </c>
      <c r="C15" s="26">
        <v>10</v>
      </c>
      <c r="D15" s="28">
        <f>D16+D17+D18</f>
        <v>379</v>
      </c>
      <c r="E15" s="27">
        <f t="shared" si="0"/>
        <v>10.828571428571429</v>
      </c>
    </row>
    <row r="16" spans="1:5" ht="15.75" x14ac:dyDescent="0.25">
      <c r="A16" s="12" t="s">
        <v>16</v>
      </c>
      <c r="B16" s="11" t="s">
        <v>58</v>
      </c>
      <c r="C16" s="13">
        <v>11</v>
      </c>
      <c r="D16" s="28">
        <v>173</v>
      </c>
      <c r="E16" s="27">
        <f t="shared" si="0"/>
        <v>4.9428571428571431</v>
      </c>
    </row>
    <row r="17" spans="1:6" ht="15.75" x14ac:dyDescent="0.25">
      <c r="A17" s="12" t="s">
        <v>64</v>
      </c>
      <c r="B17" s="8" t="s">
        <v>59</v>
      </c>
      <c r="C17" s="13">
        <v>12</v>
      </c>
      <c r="D17" s="28">
        <v>38</v>
      </c>
      <c r="E17" s="27">
        <f t="shared" si="0"/>
        <v>1.0857142857142856</v>
      </c>
    </row>
    <row r="18" spans="1:6" ht="15.75" x14ac:dyDescent="0.25">
      <c r="A18" s="12" t="s">
        <v>65</v>
      </c>
      <c r="B18" s="8" t="s">
        <v>63</v>
      </c>
      <c r="C18" s="13">
        <v>13</v>
      </c>
      <c r="D18" s="28">
        <v>168</v>
      </c>
      <c r="E18" s="27">
        <f t="shared" si="0"/>
        <v>4.8</v>
      </c>
    </row>
    <row r="19" spans="1:6" ht="31.5" x14ac:dyDescent="0.25">
      <c r="A19" s="7" t="s">
        <v>17</v>
      </c>
      <c r="B19" s="9" t="s">
        <v>55</v>
      </c>
      <c r="C19" s="26">
        <v>14</v>
      </c>
      <c r="D19" s="2">
        <f>D20+D21</f>
        <v>1177.5999999999999</v>
      </c>
      <c r="E19" s="27">
        <f t="shared" si="0"/>
        <v>33.645714285714284</v>
      </c>
    </row>
    <row r="20" spans="1:6" ht="15.75" x14ac:dyDescent="0.25">
      <c r="A20" s="12" t="s">
        <v>18</v>
      </c>
      <c r="B20" s="11" t="s">
        <v>58</v>
      </c>
      <c r="C20" s="26">
        <v>15</v>
      </c>
      <c r="D20" s="28">
        <v>965.25</v>
      </c>
      <c r="E20" s="27">
        <f t="shared" si="0"/>
        <v>27.578571428571429</v>
      </c>
    </row>
    <row r="21" spans="1:6" ht="15.75" x14ac:dyDescent="0.25">
      <c r="A21" s="12" t="s">
        <v>57</v>
      </c>
      <c r="B21" s="8" t="s">
        <v>59</v>
      </c>
      <c r="C21" s="13">
        <v>16</v>
      </c>
      <c r="D21" s="28">
        <v>212.35</v>
      </c>
      <c r="E21" s="27">
        <f t="shared" si="0"/>
        <v>6.0671428571428567</v>
      </c>
    </row>
    <row r="22" spans="1:6" ht="31.5" x14ac:dyDescent="0.25">
      <c r="A22" s="7" t="s">
        <v>45</v>
      </c>
      <c r="B22" s="9" t="s">
        <v>33</v>
      </c>
      <c r="C22" s="13">
        <v>17</v>
      </c>
      <c r="D22" s="2">
        <f>D23+D24</f>
        <v>1177.5999999999999</v>
      </c>
      <c r="E22" s="27">
        <f t="shared" si="0"/>
        <v>33.645714285714284</v>
      </c>
    </row>
    <row r="23" spans="1:6" ht="15.75" x14ac:dyDescent="0.25">
      <c r="A23" s="12" t="s">
        <v>19</v>
      </c>
      <c r="B23" s="11" t="s">
        <v>58</v>
      </c>
      <c r="C23" s="13">
        <v>18</v>
      </c>
      <c r="D23" s="28">
        <v>965.25</v>
      </c>
      <c r="E23" s="27">
        <f>D23/35</f>
        <v>27.578571428571429</v>
      </c>
    </row>
    <row r="24" spans="1:6" ht="15.75" x14ac:dyDescent="0.25">
      <c r="A24" s="12" t="s">
        <v>56</v>
      </c>
      <c r="B24" s="8" t="s">
        <v>59</v>
      </c>
      <c r="C24" s="26">
        <v>19</v>
      </c>
      <c r="D24" s="28">
        <v>212.35</v>
      </c>
      <c r="E24" s="27">
        <f t="shared" si="0"/>
        <v>6.0671428571428567</v>
      </c>
    </row>
    <row r="25" spans="1:6" ht="15.75" x14ac:dyDescent="0.25">
      <c r="A25" s="7" t="s">
        <v>46</v>
      </c>
      <c r="B25" s="9" t="s">
        <v>21</v>
      </c>
      <c r="C25" s="26">
        <v>20</v>
      </c>
      <c r="D25" s="2"/>
      <c r="E25" s="27">
        <f t="shared" ref="E25:E31" si="1">D25/40</f>
        <v>0</v>
      </c>
    </row>
    <row r="26" spans="1:6" ht="15.75" x14ac:dyDescent="0.25">
      <c r="A26" s="12" t="s">
        <v>22</v>
      </c>
      <c r="B26" s="8"/>
      <c r="C26" s="13">
        <v>21</v>
      </c>
      <c r="D26" s="28"/>
      <c r="E26" s="27">
        <f t="shared" si="1"/>
        <v>0</v>
      </c>
    </row>
    <row r="27" spans="1:6" ht="15.75" x14ac:dyDescent="0.25">
      <c r="A27" s="7" t="s">
        <v>23</v>
      </c>
      <c r="B27" s="5" t="s">
        <v>24</v>
      </c>
      <c r="C27" s="13">
        <v>22</v>
      </c>
      <c r="D27" s="2"/>
      <c r="E27" s="27">
        <f t="shared" si="1"/>
        <v>0</v>
      </c>
    </row>
    <row r="28" spans="1:6" ht="15.75" x14ac:dyDescent="0.25">
      <c r="A28" s="7" t="s">
        <v>25</v>
      </c>
      <c r="B28" s="9" t="s">
        <v>26</v>
      </c>
      <c r="C28" s="13">
        <v>23</v>
      </c>
      <c r="D28" s="2"/>
      <c r="E28" s="27">
        <f t="shared" si="1"/>
        <v>0</v>
      </c>
    </row>
    <row r="29" spans="1:6" ht="15.75" x14ac:dyDescent="0.25">
      <c r="A29" s="6" t="s">
        <v>34</v>
      </c>
      <c r="B29" s="11" t="s">
        <v>27</v>
      </c>
      <c r="C29" s="26">
        <v>24</v>
      </c>
      <c r="D29" s="28"/>
      <c r="E29" s="27">
        <f t="shared" si="1"/>
        <v>0</v>
      </c>
    </row>
    <row r="30" spans="1:6" ht="15.75" x14ac:dyDescent="0.25">
      <c r="A30" s="12" t="s">
        <v>35</v>
      </c>
      <c r="B30" s="8" t="s">
        <v>28</v>
      </c>
      <c r="C30" s="26">
        <v>25</v>
      </c>
      <c r="D30" s="28"/>
      <c r="E30" s="27">
        <f t="shared" si="1"/>
        <v>0</v>
      </c>
    </row>
    <row r="31" spans="1:6" ht="15.75" x14ac:dyDescent="0.25">
      <c r="A31" s="12" t="s">
        <v>36</v>
      </c>
      <c r="B31" s="8" t="s">
        <v>29</v>
      </c>
      <c r="C31" s="13">
        <v>26</v>
      </c>
      <c r="D31" s="28"/>
      <c r="E31" s="27">
        <f t="shared" si="1"/>
        <v>0</v>
      </c>
    </row>
    <row r="32" spans="1:6" ht="31.5" x14ac:dyDescent="0.25">
      <c r="A32" s="14" t="s">
        <v>37</v>
      </c>
      <c r="B32" s="15" t="s">
        <v>30</v>
      </c>
      <c r="C32" s="13">
        <v>27</v>
      </c>
      <c r="D32" s="16">
        <f>D6+D19+D22</f>
        <v>14131.2</v>
      </c>
      <c r="E32" s="17">
        <f>D32/D34</f>
        <v>403.74857142857144</v>
      </c>
      <c r="F32">
        <f>D32*1.2</f>
        <v>16957.439999999999</v>
      </c>
    </row>
    <row r="33" spans="1:6" ht="15.75" x14ac:dyDescent="0.25">
      <c r="A33" s="14" t="s">
        <v>38</v>
      </c>
      <c r="B33" s="15" t="s">
        <v>31</v>
      </c>
      <c r="C33" s="13">
        <v>28</v>
      </c>
      <c r="D33" s="18">
        <f>D32/60</f>
        <v>235.52</v>
      </c>
      <c r="E33" s="18">
        <f>D33/D34</f>
        <v>6.7291428571428575</v>
      </c>
    </row>
    <row r="34" spans="1:6" ht="15.75" x14ac:dyDescent="0.25">
      <c r="A34" s="14" t="s">
        <v>39</v>
      </c>
      <c r="B34" s="19" t="s">
        <v>32</v>
      </c>
      <c r="C34" s="26">
        <v>29</v>
      </c>
      <c r="D34" s="20">
        <v>35</v>
      </c>
      <c r="E34" s="21">
        <v>1</v>
      </c>
    </row>
    <row r="35" spans="1:6" ht="15.75" x14ac:dyDescent="0.25">
      <c r="A35" s="14" t="s">
        <v>40</v>
      </c>
      <c r="B35" s="15" t="s">
        <v>41</v>
      </c>
      <c r="C35" s="26">
        <v>30</v>
      </c>
      <c r="D35" s="17">
        <f>D33*3</f>
        <v>706.56000000000006</v>
      </c>
      <c r="E35" s="18">
        <f>D35/D34</f>
        <v>20.187428571428573</v>
      </c>
    </row>
    <row r="36" spans="1:6" ht="15.75" x14ac:dyDescent="0.25">
      <c r="A36" s="16">
        <v>12</v>
      </c>
      <c r="B36" s="22" t="s">
        <v>42</v>
      </c>
      <c r="C36" s="13">
        <v>31</v>
      </c>
      <c r="D36" s="23">
        <f>D35*20%</f>
        <v>141.31200000000001</v>
      </c>
      <c r="E36" s="23">
        <f>E35*20%</f>
        <v>4.0374857142857143</v>
      </c>
    </row>
    <row r="37" spans="1:6" ht="22.5" x14ac:dyDescent="0.25">
      <c r="A37" s="16">
        <v>13</v>
      </c>
      <c r="B37" s="15" t="s">
        <v>43</v>
      </c>
      <c r="C37" s="13">
        <v>32</v>
      </c>
      <c r="D37" s="17">
        <f>D35+D36</f>
        <v>847.87200000000007</v>
      </c>
      <c r="E37" s="30">
        <f>E35+E36</f>
        <v>24.224914285714288</v>
      </c>
    </row>
    <row r="38" spans="1:6" ht="15.75" x14ac:dyDescent="0.25">
      <c r="A38" s="16">
        <v>14</v>
      </c>
      <c r="B38" s="15" t="s">
        <v>44</v>
      </c>
      <c r="C38" s="13">
        <v>33</v>
      </c>
      <c r="D38" s="17">
        <f>D37/3</f>
        <v>282.62400000000002</v>
      </c>
      <c r="E38" s="17">
        <f>E37/3</f>
        <v>8.0749714285714287</v>
      </c>
      <c r="F38" s="31">
        <f>E38*35*60</f>
        <v>16957.440000000002</v>
      </c>
    </row>
    <row r="40" spans="1:6" ht="15.75" x14ac:dyDescent="0.25">
      <c r="B40" s="24" t="s">
        <v>48</v>
      </c>
      <c r="C40" s="25"/>
      <c r="D40" s="25"/>
      <c r="E40" s="25" t="s">
        <v>52</v>
      </c>
    </row>
    <row r="41" spans="1:6" ht="15.75" x14ac:dyDescent="0.25">
      <c r="B41" s="25"/>
      <c r="C41" s="25"/>
      <c r="D41" s="25"/>
      <c r="E41" s="25"/>
    </row>
    <row r="42" spans="1:6" ht="15.75" x14ac:dyDescent="0.25">
      <c r="B42" s="24" t="s">
        <v>49</v>
      </c>
      <c r="C42" s="25"/>
      <c r="D42" s="25"/>
      <c r="E42" s="25" t="s">
        <v>53</v>
      </c>
    </row>
    <row r="43" spans="1:6" ht="15.75" x14ac:dyDescent="0.25">
      <c r="B43" s="25"/>
      <c r="C43" s="25"/>
      <c r="D43" s="25"/>
      <c r="E43" s="25"/>
    </row>
    <row r="44" spans="1:6" ht="15.75" x14ac:dyDescent="0.25">
      <c r="B44" s="25" t="s">
        <v>50</v>
      </c>
      <c r="C44" s="25"/>
      <c r="D44" s="25"/>
      <c r="E44" s="25" t="s">
        <v>54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Соф.7 1-35</vt:lpstr>
      <vt:lpstr>Соф.7 91-110</vt:lpstr>
      <vt:lpstr>Соф.7 71-90</vt:lpstr>
      <vt:lpstr>Соф.7 кв36-70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2020-12-10T14:23:02Z</cp:lastPrinted>
  <dcterms:created xsi:type="dcterms:W3CDTF">2018-09-18T08:41:53Z</dcterms:created>
  <dcterms:modified xsi:type="dcterms:W3CDTF">2020-12-10T14:23:22Z</dcterms:modified>
</cp:coreProperties>
</file>